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koig-my.sharepoint.com/personal/josip_vejmelka_hkoig_hr/Documents/Radna površina/"/>
    </mc:Choice>
  </mc:AlternateContent>
  <xr:revisionPtr revIDLastSave="69" documentId="8_{CC6609E0-2284-42D4-AEA6-A58F9E1E0F20}" xr6:coauthVersionLast="47" xr6:coauthVersionMax="47" xr10:uidLastSave="{69A1E2D6-53FD-4F10-9C78-E8EB787FBF39}"/>
  <bookViews>
    <workbookView xWindow="-28920" yWindow="-120" windowWidth="29040" windowHeight="15720" xr2:uid="{537037BC-B006-4CD2-9945-1F2CAC0EF477}"/>
  </bookViews>
  <sheets>
    <sheet name="REBALANS PRORAČUNA 2024" sheetId="1" r:id="rId1"/>
    <sheet name="List1" sheetId="2" r:id="rId2"/>
  </sheets>
  <definedNames>
    <definedName name="_xlnm.Print_Area" localSheetId="0">'REBALANS PRORAČUNA 2024'!$A$1:$F$100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" l="1"/>
  <c r="F25" i="1"/>
  <c r="F83" i="1"/>
  <c r="E83" i="1"/>
  <c r="E25" i="1"/>
  <c r="D25" i="1"/>
  <c r="E31" i="1"/>
  <c r="E32" i="1"/>
  <c r="E33" i="1"/>
  <c r="E34" i="1"/>
  <c r="E36" i="1"/>
  <c r="E37" i="1"/>
  <c r="E38" i="1"/>
  <c r="E39" i="1"/>
  <c r="E40" i="1"/>
  <c r="E41" i="1"/>
  <c r="E42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9" i="1"/>
  <c r="E60" i="1"/>
  <c r="E61" i="1"/>
  <c r="E62" i="1"/>
  <c r="E63" i="1"/>
  <c r="E64" i="1"/>
  <c r="E65" i="1"/>
  <c r="E66" i="1"/>
  <c r="E68" i="1"/>
  <c r="E69" i="1"/>
  <c r="E70" i="1"/>
  <c r="E71" i="1"/>
  <c r="E73" i="1"/>
  <c r="E74" i="1"/>
  <c r="E75" i="1"/>
  <c r="E77" i="1"/>
  <c r="E29" i="1"/>
  <c r="E11" i="1"/>
  <c r="E14" i="1"/>
  <c r="E18" i="1"/>
  <c r="E19" i="1"/>
  <c r="E20" i="1"/>
  <c r="E21" i="1"/>
  <c r="E22" i="1"/>
  <c r="E24" i="1"/>
  <c r="E10" i="1"/>
  <c r="D83" i="1"/>
  <c r="C25" i="1"/>
  <c r="C83" i="1"/>
  <c r="D25" i="2" l="1"/>
  <c r="D21" i="2"/>
  <c r="D24" i="2"/>
  <c r="C17" i="2"/>
  <c r="M6" i="2"/>
  <c r="M4" i="2"/>
  <c r="M7" i="2" s="1"/>
  <c r="M2" i="2"/>
  <c r="K7" i="2"/>
  <c r="B4" i="2" l="1"/>
</calcChain>
</file>

<file path=xl/sharedStrings.xml><?xml version="1.0" encoding="utf-8"?>
<sst xmlns="http://schemas.openxmlformats.org/spreadsheetml/2006/main" count="181" uniqueCount="165">
  <si>
    <t>HRVATSKA KOMORA OVLAŠTENIH INŽ.GEODEZIJE</t>
  </si>
  <si>
    <t>ZAGREB, ULICA GRADA VUKOVARA 271</t>
  </si>
  <si>
    <t xml:space="preserve"> </t>
  </si>
  <si>
    <t>Konto</t>
  </si>
  <si>
    <t>Opis</t>
  </si>
  <si>
    <t xml:space="preserve">Plan 2024. </t>
  </si>
  <si>
    <t>Ostvareno do 26.11.2024.</t>
  </si>
  <si>
    <t>%</t>
  </si>
  <si>
    <t>REBALANS 2024.</t>
  </si>
  <si>
    <t>3</t>
  </si>
  <si>
    <t>Konto: 3</t>
  </si>
  <si>
    <t>321,33000,</t>
  </si>
  <si>
    <t>PRIHODI OD ČLANARINA</t>
  </si>
  <si>
    <t>322,33001,</t>
  </si>
  <si>
    <t>PRIHODI OD UPISNINA</t>
  </si>
  <si>
    <t>34131,34141,34151,</t>
  </si>
  <si>
    <t>KAMATE NA OROČENA SRED. DEPOZITE PO VIĐ</t>
  </si>
  <si>
    <t xml:space="preserve">PRIHODI OD DONACIJA </t>
  </si>
  <si>
    <t>3552,</t>
  </si>
  <si>
    <t>PRIHODI OD SPONZORSTVA, IZLAGAČA I SL. - SIMPOZIJ</t>
  </si>
  <si>
    <t>36122,</t>
  </si>
  <si>
    <t>PRIHODI OD REFUNDACIJA-NATPISNE PLOČE</t>
  </si>
  <si>
    <t>PRIHODI OD REFUNDACIJA - INOZEMSTVO</t>
  </si>
  <si>
    <t>PRIHOD-PARKING</t>
  </si>
  <si>
    <t>PRIHODI OD STRUČNOG USAVRŠAVANJA</t>
  </si>
  <si>
    <t>36331,</t>
  </si>
  <si>
    <t>PRIHODI OD KOTIZACIJE SIMPOZIJA</t>
  </si>
  <si>
    <t>36333,</t>
  </si>
  <si>
    <t>PRIHODI OD NAKNADA</t>
  </si>
  <si>
    <t>36334, 36335</t>
  </si>
  <si>
    <t>OSTALI PRIHODI</t>
  </si>
  <si>
    <t>NOVČANE KAZNE PROTIV ČLANOVA KOMORE</t>
  </si>
  <si>
    <t>OTPIS OBVEZA</t>
  </si>
  <si>
    <t>PRIHOD OD NAJMA PROSTORA</t>
  </si>
  <si>
    <t>SVEUKUPNO PRIHODI</t>
  </si>
  <si>
    <t>4</t>
  </si>
  <si>
    <t>Konto: 4</t>
  </si>
  <si>
    <t>RASHODI ZA DJELATNIKE</t>
  </si>
  <si>
    <t>41111, 41311, 41312</t>
  </si>
  <si>
    <t>PLAĆE ZA ZAPOSLENE SLUŽBENIKE BRUTO</t>
  </si>
  <si>
    <t>MATERIJALNI RASHODI</t>
  </si>
  <si>
    <t>42132, 42131, 42111</t>
  </si>
  <si>
    <t>TEČAJEVI I STR. ISPITI,DNEVNICE,PRIJEVOZ</t>
  </si>
  <si>
    <t>TEČAJEVI I STR. ISPITI,DNEVNICE,PRIJEVOZ - SIMPOZIJ</t>
  </si>
  <si>
    <t>42212,42213,42216,</t>
  </si>
  <si>
    <t>NAK. ZA DNEVNICE  I SMJEŠTAJ NA SL.PUTU</t>
  </si>
  <si>
    <t>NAK. ZA DNEVNICE  I SMJEŠTAJ NA SL.PUTU - SIMPOZIJ</t>
  </si>
  <si>
    <t>4233,</t>
  </si>
  <si>
    <t>OSTALI TROŠKOVI VOLONTERA</t>
  </si>
  <si>
    <t>42413,42414,</t>
  </si>
  <si>
    <t>NAKNADE ZA DRUGI DOHODAK</t>
  </si>
  <si>
    <t>NAKNADE ZA DRUGI DOHODAK - SIMPOZIJ</t>
  </si>
  <si>
    <t>42511,42512,</t>
  </si>
  <si>
    <t>USLUGE TELEFONA, TELEFAKSA I INTERNETA</t>
  </si>
  <si>
    <t>42513,</t>
  </si>
  <si>
    <t>POŠTARINA (PISMA,TISKANICE I SL.)</t>
  </si>
  <si>
    <t>42519,</t>
  </si>
  <si>
    <t>USLUGE DOSTAVE I PRIJEVOZA</t>
  </si>
  <si>
    <t>42522, 42593, 42529</t>
  </si>
  <si>
    <t>TROŠAK LICENCI</t>
  </si>
  <si>
    <t>ODRŽ. UREDA PROSTORA I OST. OPREME</t>
  </si>
  <si>
    <t>42532,42531,</t>
  </si>
  <si>
    <t>TISAK, OBJAVA OGLASA U TISKOVINI I SL.</t>
  </si>
  <si>
    <t>42545,</t>
  </si>
  <si>
    <t>USLUGE ČIŠĆENJA,PRANJA I SLIČNO</t>
  </si>
  <si>
    <t>42549,42543,42542,</t>
  </si>
  <si>
    <t>OSTALE KOMUNALNE USLUGE</t>
  </si>
  <si>
    <t>42553,42554,</t>
  </si>
  <si>
    <t>NAJAMNINE ZA OPREMU,KOPIRNI UREĐAJ</t>
  </si>
  <si>
    <t>NAJAMNINE ZA OPREMU - SIMPOZIJ</t>
  </si>
  <si>
    <t>42573,425731,</t>
  </si>
  <si>
    <t>USLUGE ODVJETNIKA I PRAVNOG SAVJETOVANJA</t>
  </si>
  <si>
    <t>42574,42583,</t>
  </si>
  <si>
    <t>KNJIGOVODSTVENE, REV.  I INTELEKT.USLUGE</t>
  </si>
  <si>
    <t>USL.TURIST. AGENCIJA I STUDENT. SERVISA - SIMPOZIJ</t>
  </si>
  <si>
    <t>425791,</t>
  </si>
  <si>
    <t>USLUGE PRIJEVODA I LEKTURE</t>
  </si>
  <si>
    <t>42589, 425792, 4258</t>
  </si>
  <si>
    <t xml:space="preserve">ODRŽ. I RAZVOJ  IT SUSTAVA (HARD. I SOFT.) </t>
  </si>
  <si>
    <t>42591,42579,</t>
  </si>
  <si>
    <t>DIZAJN,GRAF. I TISK. USL.KOPIRANJE… - SIMPOZIJ</t>
  </si>
  <si>
    <t>42599,</t>
  </si>
  <si>
    <t>USLUGE IZRADE PEČATA I TABLI</t>
  </si>
  <si>
    <t>42552,42559,42555,</t>
  </si>
  <si>
    <t>NAJAMNINE ZA DVORANE,GRAĐ. OBJEKTE</t>
  </si>
  <si>
    <t>NAJAMNINE ZA DVORANE,GRAĐ. OBJEKTE - SIMPOZIJ</t>
  </si>
  <si>
    <t>42561,42913,</t>
  </si>
  <si>
    <t>OSIG,OBVEZNI I PREVEN.ZDRAV. PREGLED ZAP</t>
  </si>
  <si>
    <t>42592,</t>
  </si>
  <si>
    <t xml:space="preserve">FOTO I VIDEO SNIMANJA </t>
  </si>
  <si>
    <t>FOTO I VIDEO SNIMANJA - SIMPOZIJ</t>
  </si>
  <si>
    <t>42514,</t>
  </si>
  <si>
    <t>RENT-A-CAR I TAXI PRIJEVOZ</t>
  </si>
  <si>
    <t>42596,</t>
  </si>
  <si>
    <t>REDOVNA PRIČUVA</t>
  </si>
  <si>
    <t>42590,</t>
  </si>
  <si>
    <t>IZRADA KORPORATIVNIH ISKAZNICA</t>
  </si>
  <si>
    <t>42595,</t>
  </si>
  <si>
    <t>OSTALE USLUGE ORG. WEBINAR</t>
  </si>
  <si>
    <t>TROŠAK KOTIZACIJE</t>
  </si>
  <si>
    <t>42611,42614, 42641</t>
  </si>
  <si>
    <t>UREDSKI MATERIJAL I SITNI INVENTAR</t>
  </si>
  <si>
    <t>UREDSKI MATERIJAL I SITNI INVENTAR - SIMPOZIJ</t>
  </si>
  <si>
    <t>42612,</t>
  </si>
  <si>
    <t>LITERATURA, ČASOPIS</t>
  </si>
  <si>
    <t>42631,</t>
  </si>
  <si>
    <t>ELEKTRIČNA ENERGIJA</t>
  </si>
  <si>
    <t>42632,</t>
  </si>
  <si>
    <t>GRIJANJE, TOPLA VODA</t>
  </si>
  <si>
    <t>42921,</t>
  </si>
  <si>
    <t>REPREZENTACIJA</t>
  </si>
  <si>
    <t>42931,42932,</t>
  </si>
  <si>
    <t>GODIŠNJE TUZEMNE I INOZEMNE ČLANARINE</t>
  </si>
  <si>
    <t>42941,42911,42912,</t>
  </si>
  <si>
    <t>OSTALI NESPOMENUTI RASHODI</t>
  </si>
  <si>
    <t>43111,</t>
  </si>
  <si>
    <t>AMORTIZACIJA NABAVNE VRIJEDNOSTI IMOVINE</t>
  </si>
  <si>
    <t>44310,44311,44333</t>
  </si>
  <si>
    <t>USLUGE BANAKA,PL.PROMETA I SL</t>
  </si>
  <si>
    <t>44341,44321,</t>
  </si>
  <si>
    <t>OSTALI NESPOMENUTI FINANCIJSKI RASHODI</t>
  </si>
  <si>
    <t>ISPRAVAK KUPCA</t>
  </si>
  <si>
    <t>45121,45122,</t>
  </si>
  <si>
    <t>DONACIJE, POMOĆI (STIPENDIJE)</t>
  </si>
  <si>
    <t>45113,</t>
  </si>
  <si>
    <t>GODIŠNJI PRIJ.SREDSTAVA ZA ZAKLADU HKOIG</t>
  </si>
  <si>
    <t>NEOTPISANA VRIJED. I DR.RASHODI OTUĐ.IMO</t>
  </si>
  <si>
    <t>OTPISANA POTRAŽIVANJA</t>
  </si>
  <si>
    <t xml:space="preserve">REFUND. SUDSKIH TROŠKOVA </t>
  </si>
  <si>
    <t>POREZ NA PROMET NEKRETNINA</t>
  </si>
  <si>
    <t>UKUPNO RASHODI: 4</t>
  </si>
  <si>
    <t>STANJE REDOVNOG RAČUNA NA DAN 26.11.2024.</t>
  </si>
  <si>
    <t>STANJE POSEBNOG RAČUNA NA DAN 26.11.2024.</t>
  </si>
  <si>
    <r>
      <t xml:space="preserve">ODRŽ. I RAZVOJ  IT SUSTAVA (HARD. I SOFT.) </t>
    </r>
    <r>
      <rPr>
        <b/>
        <sz val="8"/>
        <color theme="1"/>
        <rFont val="Calibri"/>
        <family val="2"/>
        <charset val="238"/>
        <scheme val="minor"/>
      </rPr>
      <t>bez digitalizacije</t>
    </r>
  </si>
  <si>
    <t>Telemach</t>
  </si>
  <si>
    <t>mjesečno</t>
  </si>
  <si>
    <t>Saguaro redovno</t>
  </si>
  <si>
    <t>terracom</t>
  </si>
  <si>
    <t>Saguaro dodatno</t>
  </si>
  <si>
    <t>Spinsoft</t>
  </si>
  <si>
    <t>8core</t>
  </si>
  <si>
    <t>IIS Cloud&amp;Solution</t>
  </si>
  <si>
    <t>'TEK. I INV. ODRŽ. UREDA PROSTORA I OST. OPREME</t>
  </si>
  <si>
    <t>MCS</t>
  </si>
  <si>
    <t>verBer</t>
  </si>
  <si>
    <t>-</t>
  </si>
  <si>
    <t>Funduk</t>
  </si>
  <si>
    <t>krečenje</t>
  </si>
  <si>
    <t>Adobe Connect</t>
  </si>
  <si>
    <t xml:space="preserve">obnova svih  licenci </t>
  </si>
  <si>
    <t>Val savjetovanje (Zakon.hr)</t>
  </si>
  <si>
    <t>'KNJIGOVODSTVENE, REV.  I INTELEKT.USLUGE</t>
  </si>
  <si>
    <t>Refiz</t>
  </si>
  <si>
    <t>Sertić</t>
  </si>
  <si>
    <t>Quadrans</t>
  </si>
  <si>
    <t>Presido</t>
  </si>
  <si>
    <t>Geodetski fakultet</t>
  </si>
  <si>
    <t>SALDO FONDA (PRIHODI-RASHODI) za 2024:</t>
  </si>
  <si>
    <t xml:space="preserve">Predsjednik </t>
  </si>
  <si>
    <t>Hrvatske komore ovlaštenih inženjera geodezije</t>
  </si>
  <si>
    <t>Ivan Kalina, dipl.ing.geod.</t>
  </si>
  <si>
    <t>U Zagrebu, 5.12.2024.</t>
  </si>
  <si>
    <t>URBROJ: 507-24-5</t>
  </si>
  <si>
    <t>KLASA: 025-02/24-01/4</t>
  </si>
  <si>
    <t xml:space="preserve"> REBALANS PRIHODA I RASHODA ZA 2024.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</si>
</sst>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5" fillId="2" borderId="1" xfId="0" quotePrefix="1" applyFont="1" applyFill="1" applyBorder="1" applyAlignment="1">
      <alignment horizontal="left" vertical="center" wrapText="1"/>
    </xf>
    <xf numFmtId="0" fontId="0" fillId="2" borderId="0" xfId="0" applyFill="1"/>
    <xf numFmtId="0" fontId="8" fillId="2" borderId="0" xfId="0" applyFont="1" applyFill="1"/>
    <xf numFmtId="4" fontId="0" fillId="2" borderId="0" xfId="0" applyNumberFormat="1" applyFill="1"/>
    <xf numFmtId="0" fontId="2" fillId="2" borderId="1" xfId="0" applyFont="1" applyFill="1" applyBorder="1" applyAlignment="1">
      <alignment horizontal="left" vertical="center"/>
    </xf>
    <xf numFmtId="165" fontId="7" fillId="2" borderId="1" xfId="0" quotePrefix="1" applyNumberFormat="1" applyFont="1" applyFill="1" applyBorder="1" applyAlignment="1">
      <alignment horizontal="left" vertical="center"/>
    </xf>
    <xf numFmtId="165" fontId="0" fillId="0" borderId="0" xfId="0" applyNumberFormat="1"/>
    <xf numFmtId="165" fontId="8" fillId="3" borderId="0" xfId="0" applyNumberFormat="1" applyFont="1" applyFill="1"/>
    <xf numFmtId="0" fontId="9" fillId="2" borderId="0" xfId="0" applyFont="1" applyFill="1"/>
    <xf numFmtId="0" fontId="0" fillId="4" borderId="0" xfId="0" applyFill="1"/>
    <xf numFmtId="0" fontId="15" fillId="0" borderId="0" xfId="0" applyFont="1"/>
    <xf numFmtId="165" fontId="0" fillId="4" borderId="0" xfId="0" applyNumberFormat="1" applyFill="1"/>
    <xf numFmtId="165" fontId="14" fillId="0" borderId="5" xfId="0" applyNumberFormat="1" applyFont="1" applyBorder="1"/>
    <xf numFmtId="165" fontId="0" fillId="0" borderId="6" xfId="0" applyNumberFormat="1" applyBorder="1"/>
    <xf numFmtId="0" fontId="0" fillId="0" borderId="7" xfId="0" applyBorder="1"/>
    <xf numFmtId="165" fontId="0" fillId="0" borderId="7" xfId="0" applyNumberFormat="1" applyBorder="1"/>
    <xf numFmtId="165" fontId="0" fillId="0" borderId="0" xfId="0" applyNumberFormat="1" applyAlignment="1">
      <alignment horizontal="center"/>
    </xf>
    <xf numFmtId="0" fontId="0" fillId="4" borderId="5" xfId="0" applyFill="1" applyBorder="1"/>
    <xf numFmtId="165" fontId="0" fillId="4" borderId="5" xfId="0" applyNumberFormat="1" applyFill="1" applyBorder="1"/>
    <xf numFmtId="0" fontId="16" fillId="0" borderId="0" xfId="0" applyFont="1"/>
    <xf numFmtId="4" fontId="5" fillId="2" borderId="1" xfId="0" quotePrefix="1" applyNumberFormat="1" applyFont="1" applyFill="1" applyBorder="1" applyAlignment="1">
      <alignment horizontal="left" vertical="center"/>
    </xf>
    <xf numFmtId="165" fontId="5" fillId="2" borderId="1" xfId="0" quotePrefix="1" applyNumberFormat="1" applyFont="1" applyFill="1" applyBorder="1" applyAlignment="1">
      <alignment horizontal="left" vertical="center"/>
    </xf>
    <xf numFmtId="0" fontId="5" fillId="2" borderId="1" xfId="0" quotePrefix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left" vertical="center"/>
    </xf>
    <xf numFmtId="165" fontId="17" fillId="2" borderId="1" xfId="0" quotePrefix="1" applyNumberFormat="1" applyFont="1" applyFill="1" applyBorder="1" applyAlignment="1">
      <alignment horizontal="left" vertical="center"/>
    </xf>
    <xf numFmtId="9" fontId="17" fillId="2" borderId="1" xfId="1" applyFont="1" applyFill="1" applyBorder="1" applyAlignment="1">
      <alignment wrapText="1"/>
    </xf>
    <xf numFmtId="9" fontId="17" fillId="2" borderId="0" xfId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5" fontId="5" fillId="2" borderId="1" xfId="1" applyNumberFormat="1" applyFont="1" applyFill="1" applyBorder="1" applyAlignment="1">
      <alignment wrapText="1"/>
    </xf>
    <xf numFmtId="165" fontId="18" fillId="2" borderId="1" xfId="1" applyNumberFormat="1" applyFont="1" applyFill="1" applyBorder="1" applyAlignment="1">
      <alignment wrapText="1"/>
    </xf>
    <xf numFmtId="10" fontId="5" fillId="2" borderId="1" xfId="1" quotePrefix="1" applyNumberFormat="1" applyFont="1" applyFill="1" applyBorder="1" applyAlignment="1">
      <alignment horizontal="right" vertical="center"/>
    </xf>
    <xf numFmtId="165" fontId="17" fillId="2" borderId="1" xfId="1" applyNumberFormat="1" applyFont="1" applyFill="1" applyBorder="1" applyAlignment="1">
      <alignment wrapText="1"/>
    </xf>
    <xf numFmtId="165" fontId="19" fillId="2" borderId="1" xfId="1" applyNumberFormat="1" applyFont="1" applyFill="1" applyBorder="1" applyAlignment="1">
      <alignment wrapText="1"/>
    </xf>
    <xf numFmtId="165" fontId="19" fillId="2" borderId="1" xfId="0" quotePrefix="1" applyNumberFormat="1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7" fillId="2" borderId="0" xfId="0" applyFont="1" applyFill="1"/>
    <xf numFmtId="0" fontId="11" fillId="2" borderId="0" xfId="0" applyFont="1" applyFill="1" applyAlignment="1">
      <alignment horizontal="left"/>
    </xf>
    <xf numFmtId="9" fontId="17" fillId="2" borderId="0" xfId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9" fontId="19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wrapText="1"/>
    </xf>
    <xf numFmtId="165" fontId="0" fillId="2" borderId="0" xfId="0" applyNumberForma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165" fontId="7" fillId="2" borderId="0" xfId="0" quotePrefix="1" applyNumberFormat="1" applyFont="1" applyFill="1" applyAlignment="1">
      <alignment horizontal="left" vertical="center"/>
    </xf>
    <xf numFmtId="9" fontId="17" fillId="2" borderId="0" xfId="1" applyFont="1" applyFill="1" applyBorder="1" applyAlignment="1">
      <alignment wrapText="1"/>
    </xf>
    <xf numFmtId="0" fontId="2" fillId="2" borderId="2" xfId="0" applyFont="1" applyFill="1" applyBorder="1" applyAlignment="1">
      <alignment horizontal="left" vertical="center"/>
    </xf>
    <xf numFmtId="165" fontId="2" fillId="2" borderId="2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Alignment="1">
      <alignment horizontal="left" vertical="center"/>
    </xf>
    <xf numFmtId="9" fontId="17" fillId="2" borderId="0" xfId="1" quotePrefix="1" applyFont="1" applyFill="1" applyBorder="1" applyAlignment="1">
      <alignment horizontal="left" vertical="center"/>
    </xf>
    <xf numFmtId="0" fontId="6" fillId="2" borderId="0" xfId="0" applyFont="1" applyFill="1"/>
    <xf numFmtId="165" fontId="3" fillId="2" borderId="1" xfId="0" quotePrefix="1" applyNumberFormat="1" applyFont="1" applyFill="1" applyBorder="1" applyAlignment="1">
      <alignment horizontal="left" vertical="center"/>
    </xf>
    <xf numFmtId="165" fontId="3" fillId="2" borderId="0" xfId="0" quotePrefix="1" applyNumberFormat="1" applyFont="1" applyFill="1" applyAlignment="1">
      <alignment horizontal="left" vertical="center"/>
    </xf>
    <xf numFmtId="9" fontId="17" fillId="2" borderId="0" xfId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165" fontId="2" fillId="2" borderId="3" xfId="0" applyNumberFormat="1" applyFont="1" applyFill="1" applyBorder="1" applyAlignment="1">
      <alignment horizontal="left" vertical="center"/>
    </xf>
    <xf numFmtId="0" fontId="0" fillId="2" borderId="0" xfId="0" applyFill="1" applyAlignment="1">
      <alignment wrapText="1"/>
    </xf>
    <xf numFmtId="9" fontId="17" fillId="2" borderId="0" xfId="1" applyFont="1" applyFill="1" applyAlignment="1">
      <alignment wrapText="1"/>
    </xf>
    <xf numFmtId="9" fontId="5" fillId="2" borderId="1" xfId="1" applyFont="1" applyFill="1" applyBorder="1" applyAlignment="1">
      <alignment wrapText="1"/>
    </xf>
    <xf numFmtId="165" fontId="7" fillId="2" borderId="1" xfId="2" quotePrefix="1" applyNumberFormat="1" applyFont="1" applyFill="1" applyBorder="1" applyAlignment="1">
      <alignment horizontal="left" vertical="center"/>
    </xf>
    <xf numFmtId="165" fontId="0" fillId="0" borderId="0" xfId="0" applyNumberFormat="1" applyAlignment="1">
      <alignment wrapText="1"/>
    </xf>
    <xf numFmtId="9" fontId="0" fillId="0" borderId="0" xfId="1" applyFont="1" applyAlignment="1">
      <alignment wrapText="1"/>
    </xf>
    <xf numFmtId="9" fontId="0" fillId="2" borderId="0" xfId="1" applyFont="1" applyFill="1" applyAlignment="1">
      <alignment wrapText="1"/>
    </xf>
    <xf numFmtId="165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7" fillId="4" borderId="4" xfId="0" quotePrefix="1" applyFont="1" applyFill="1" applyBorder="1" applyAlignment="1">
      <alignment horizontal="center" vertical="center"/>
    </xf>
    <xf numFmtId="0" fontId="7" fillId="4" borderId="0" xfId="0" quotePrefix="1" applyFont="1" applyFill="1" applyAlignment="1">
      <alignment horizontal="center" vertical="center"/>
    </xf>
    <xf numFmtId="0" fontId="14" fillId="4" borderId="0" xfId="0" applyFont="1" applyFill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A7BE9-1E72-4AB4-863C-9A1FF46F4B22}">
  <dimension ref="A1:FA584"/>
  <sheetViews>
    <sheetView tabSelected="1" topLeftCell="A8" zoomScale="120" zoomScaleNormal="120" zoomScaleSheetLayoutView="100" workbookViewId="0">
      <selection activeCell="A4" sqref="A4:C4"/>
    </sheetView>
  </sheetViews>
  <sheetFormatPr defaultColWidth="9.109375" defaultRowHeight="14.4" x14ac:dyDescent="0.3"/>
  <cols>
    <col min="1" max="1" width="29.109375" style="68" customWidth="1"/>
    <col min="2" max="2" width="42" style="2" customWidth="1"/>
    <col min="3" max="3" width="17.109375" style="50" customWidth="1"/>
    <col min="4" max="4" width="16.5546875" style="50" customWidth="1"/>
    <col min="5" max="5" width="12.33203125" style="50" customWidth="1"/>
    <col min="6" max="6" width="18" style="69" customWidth="1"/>
    <col min="7" max="8" width="14.33203125" bestFit="1" customWidth="1"/>
    <col min="10" max="10" width="18.88671875" customWidth="1"/>
    <col min="158" max="16384" width="9.109375" style="2"/>
  </cols>
  <sheetData>
    <row r="1" spans="1:157" ht="15.6" x14ac:dyDescent="0.3">
      <c r="A1" s="77" t="s">
        <v>0</v>
      </c>
      <c r="B1" s="77"/>
      <c r="C1" s="77"/>
      <c r="D1" s="40"/>
      <c r="E1" s="40"/>
      <c r="F1" s="41"/>
    </row>
    <row r="2" spans="1:157" ht="15.6" x14ac:dyDescent="0.3">
      <c r="A2" s="78" t="s">
        <v>1</v>
      </c>
      <c r="B2" s="78"/>
      <c r="C2" s="78"/>
      <c r="D2" s="42"/>
      <c r="E2" s="42"/>
      <c r="F2" s="41"/>
    </row>
    <row r="3" spans="1:157" ht="15.6" x14ac:dyDescent="0.3">
      <c r="A3" s="78"/>
      <c r="B3" s="78"/>
      <c r="C3" s="78"/>
      <c r="D3" s="42"/>
      <c r="E3" s="42"/>
      <c r="F3" s="41"/>
    </row>
    <row r="4" spans="1:157" ht="15.6" x14ac:dyDescent="0.3">
      <c r="A4" s="79" t="s">
        <v>164</v>
      </c>
      <c r="B4" s="79"/>
      <c r="C4" s="79"/>
      <c r="D4" s="28"/>
      <c r="E4" s="28"/>
      <c r="F4" s="27"/>
    </row>
    <row r="5" spans="1:157" ht="15.6" x14ac:dyDescent="0.3">
      <c r="A5" s="76" t="s">
        <v>2</v>
      </c>
      <c r="B5" s="76"/>
      <c r="C5" s="76"/>
      <c r="D5" s="43"/>
      <c r="E5" s="43"/>
      <c r="F5" s="27"/>
    </row>
    <row r="6" spans="1:157" ht="15.6" x14ac:dyDescent="0.3">
      <c r="A6" s="76" t="s">
        <v>2</v>
      </c>
      <c r="B6" s="76"/>
      <c r="C6" s="76"/>
      <c r="D6" s="43"/>
      <c r="E6" s="43"/>
      <c r="F6" s="27"/>
    </row>
    <row r="7" spans="1:157" s="48" customFormat="1" ht="27.6" x14ac:dyDescent="0.3">
      <c r="A7" s="44" t="s">
        <v>3</v>
      </c>
      <c r="B7" s="45" t="s">
        <v>4</v>
      </c>
      <c r="C7" s="46" t="s">
        <v>5</v>
      </c>
      <c r="D7" s="46" t="s">
        <v>6</v>
      </c>
      <c r="E7" s="46" t="s">
        <v>7</v>
      </c>
      <c r="F7" s="47" t="s">
        <v>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</row>
    <row r="8" spans="1:157" x14ac:dyDescent="0.3">
      <c r="A8" s="37"/>
      <c r="B8" s="5"/>
      <c r="C8" s="24"/>
      <c r="D8" s="24"/>
      <c r="E8" s="24"/>
      <c r="F8" s="26"/>
    </row>
    <row r="9" spans="1:157" x14ac:dyDescent="0.3">
      <c r="A9" s="1" t="s">
        <v>9</v>
      </c>
      <c r="B9" s="23" t="s">
        <v>10</v>
      </c>
      <c r="C9" s="22"/>
      <c r="D9" s="22"/>
      <c r="E9" s="22"/>
      <c r="F9" s="26"/>
    </row>
    <row r="10" spans="1:157" x14ac:dyDescent="0.3">
      <c r="A10" s="1" t="s">
        <v>11</v>
      </c>
      <c r="B10" s="23" t="s">
        <v>12</v>
      </c>
      <c r="C10" s="22">
        <v>285000</v>
      </c>
      <c r="D10" s="22">
        <v>268809.36</v>
      </c>
      <c r="E10" s="31">
        <f>D10/C10</f>
        <v>0.94319073684210519</v>
      </c>
      <c r="F10" s="29">
        <v>285000</v>
      </c>
    </row>
    <row r="11" spans="1:157" x14ac:dyDescent="0.3">
      <c r="A11" s="1" t="s">
        <v>13</v>
      </c>
      <c r="B11" s="23" t="s">
        <v>14</v>
      </c>
      <c r="C11" s="22">
        <v>15000</v>
      </c>
      <c r="D11" s="22">
        <v>13753.32</v>
      </c>
      <c r="E11" s="31">
        <f t="shared" ref="E11:E24" si="0">D11/C11</f>
        <v>0.91688799999999993</v>
      </c>
      <c r="F11" s="22">
        <v>15000</v>
      </c>
    </row>
    <row r="12" spans="1:157" x14ac:dyDescent="0.3">
      <c r="A12" s="1" t="s">
        <v>15</v>
      </c>
      <c r="B12" s="23" t="s">
        <v>16</v>
      </c>
      <c r="C12" s="22">
        <v>66.361404207313029</v>
      </c>
      <c r="D12" s="22">
        <v>0</v>
      </c>
      <c r="E12" s="22">
        <v>0</v>
      </c>
      <c r="F12" s="29">
        <v>66.37</v>
      </c>
    </row>
    <row r="13" spans="1:157" s="4" customFormat="1" x14ac:dyDescent="0.3">
      <c r="A13" s="1">
        <v>3551</v>
      </c>
      <c r="B13" s="21" t="s">
        <v>17</v>
      </c>
      <c r="C13" s="22">
        <v>0</v>
      </c>
      <c r="D13" s="22">
        <v>2600</v>
      </c>
      <c r="E13" s="22">
        <v>0</v>
      </c>
      <c r="F13" s="29">
        <v>2600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</row>
    <row r="14" spans="1:157" x14ac:dyDescent="0.3">
      <c r="A14" s="1" t="s">
        <v>18</v>
      </c>
      <c r="B14" s="23" t="s">
        <v>19</v>
      </c>
      <c r="C14" s="22">
        <v>20000</v>
      </c>
      <c r="D14" s="22">
        <v>26448</v>
      </c>
      <c r="E14" s="31">
        <f t="shared" si="0"/>
        <v>1.3224</v>
      </c>
      <c r="F14" s="29">
        <v>26448</v>
      </c>
    </row>
    <row r="15" spans="1:157" x14ac:dyDescent="0.3">
      <c r="A15" s="1" t="s">
        <v>20</v>
      </c>
      <c r="B15" s="23" t="s">
        <v>21</v>
      </c>
      <c r="C15" s="22">
        <v>0</v>
      </c>
      <c r="D15" s="22">
        <v>0</v>
      </c>
      <c r="E15" s="22">
        <v>0</v>
      </c>
      <c r="F15" s="30">
        <v>0</v>
      </c>
    </row>
    <row r="16" spans="1:157" x14ac:dyDescent="0.3">
      <c r="A16" s="1">
        <v>36113</v>
      </c>
      <c r="B16" s="23" t="s">
        <v>22</v>
      </c>
      <c r="C16" s="22">
        <v>0</v>
      </c>
      <c r="D16" s="22">
        <v>0</v>
      </c>
      <c r="E16" s="22">
        <v>0</v>
      </c>
      <c r="F16" s="30">
        <v>0</v>
      </c>
    </row>
    <row r="17" spans="1:157" x14ac:dyDescent="0.3">
      <c r="A17" s="1">
        <v>36123</v>
      </c>
      <c r="B17" s="23" t="s">
        <v>23</v>
      </c>
      <c r="C17" s="22">
        <v>0</v>
      </c>
      <c r="D17" s="22">
        <v>0</v>
      </c>
      <c r="E17" s="22">
        <v>0</v>
      </c>
      <c r="F17" s="30">
        <v>0</v>
      </c>
    </row>
    <row r="18" spans="1:157" x14ac:dyDescent="0.3">
      <c r="A18" s="49"/>
      <c r="B18" s="23" t="s">
        <v>24</v>
      </c>
      <c r="C18" s="22">
        <v>20000</v>
      </c>
      <c r="D18" s="22">
        <v>23207.22</v>
      </c>
      <c r="E18" s="31">
        <f t="shared" si="0"/>
        <v>1.160361</v>
      </c>
      <c r="F18" s="29">
        <v>24000</v>
      </c>
    </row>
    <row r="19" spans="1:157" x14ac:dyDescent="0.3">
      <c r="A19" s="1" t="s">
        <v>25</v>
      </c>
      <c r="B19" s="23" t="s">
        <v>26</v>
      </c>
      <c r="C19" s="22">
        <v>160000</v>
      </c>
      <c r="D19" s="22">
        <v>246008</v>
      </c>
      <c r="E19" s="31">
        <f t="shared" si="0"/>
        <v>1.53755</v>
      </c>
      <c r="F19" s="29">
        <v>246008</v>
      </c>
    </row>
    <row r="20" spans="1:157" x14ac:dyDescent="0.3">
      <c r="A20" s="1" t="s">
        <v>27</v>
      </c>
      <c r="B20" s="23" t="s">
        <v>28</v>
      </c>
      <c r="C20" s="22">
        <v>2500</v>
      </c>
      <c r="D20" s="22">
        <v>6810</v>
      </c>
      <c r="E20" s="31">
        <f t="shared" si="0"/>
        <v>2.7240000000000002</v>
      </c>
      <c r="F20" s="29">
        <v>7000</v>
      </c>
    </row>
    <row r="21" spans="1:157" x14ac:dyDescent="0.3">
      <c r="A21" s="1" t="s">
        <v>29</v>
      </c>
      <c r="B21" s="23" t="s">
        <v>30</v>
      </c>
      <c r="C21" s="22">
        <v>2500</v>
      </c>
      <c r="D21" s="22">
        <v>2645.58</v>
      </c>
      <c r="E21" s="31">
        <f t="shared" si="0"/>
        <v>1.0582320000000001</v>
      </c>
      <c r="F21" s="22">
        <v>3500</v>
      </c>
    </row>
    <row r="22" spans="1:157" x14ac:dyDescent="0.3">
      <c r="A22" s="1">
        <v>36335</v>
      </c>
      <c r="B22" s="23" t="s">
        <v>31</v>
      </c>
      <c r="C22" s="22">
        <v>265.44561682925212</v>
      </c>
      <c r="D22" s="22">
        <v>1327.23</v>
      </c>
      <c r="E22" s="31">
        <f t="shared" si="0"/>
        <v>5.0000072175000003</v>
      </c>
      <c r="F22" s="22">
        <v>1327.23</v>
      </c>
    </row>
    <row r="23" spans="1:157" x14ac:dyDescent="0.3">
      <c r="A23" s="1">
        <v>36311</v>
      </c>
      <c r="B23" s="23" t="s">
        <v>32</v>
      </c>
      <c r="C23" s="22">
        <v>0</v>
      </c>
      <c r="D23" s="22">
        <v>0</v>
      </c>
      <c r="E23" s="22">
        <v>0</v>
      </c>
      <c r="F23" s="22">
        <v>8878.25</v>
      </c>
    </row>
    <row r="24" spans="1:157" x14ac:dyDescent="0.3">
      <c r="A24" s="1"/>
      <c r="B24" s="23" t="s">
        <v>33</v>
      </c>
      <c r="C24" s="22">
        <v>29500</v>
      </c>
      <c r="D24" s="22">
        <v>24621.3</v>
      </c>
      <c r="E24" s="31">
        <f t="shared" si="0"/>
        <v>0.83462033898305077</v>
      </c>
      <c r="F24" s="22">
        <v>29500</v>
      </c>
    </row>
    <row r="25" spans="1:157" x14ac:dyDescent="0.3">
      <c r="A25" s="1">
        <v>3</v>
      </c>
      <c r="B25" s="23" t="s">
        <v>34</v>
      </c>
      <c r="C25" s="22">
        <f>SUM(C10:C24)</f>
        <v>534831.80702103651</v>
      </c>
      <c r="D25" s="22">
        <f>SUM(D10:D24)</f>
        <v>616230.01</v>
      </c>
      <c r="E25" s="31">
        <f>D25/C25</f>
        <v>1.1521940204572796</v>
      </c>
      <c r="F25" s="22">
        <f>SUM(F10:F24)</f>
        <v>649327.85</v>
      </c>
    </row>
    <row r="26" spans="1:157" x14ac:dyDescent="0.3">
      <c r="A26" s="51"/>
      <c r="B26" s="52"/>
      <c r="C26" s="22"/>
      <c r="D26" s="22"/>
      <c r="E26" s="22"/>
      <c r="F26" s="25"/>
    </row>
    <row r="27" spans="1:157" x14ac:dyDescent="0.3">
      <c r="A27" s="1" t="s">
        <v>35</v>
      </c>
      <c r="B27" s="23" t="s">
        <v>36</v>
      </c>
      <c r="C27" s="22"/>
      <c r="D27" s="22"/>
      <c r="E27" s="22"/>
      <c r="F27" s="25"/>
    </row>
    <row r="28" spans="1:157" x14ac:dyDescent="0.3">
      <c r="A28" s="1">
        <v>41</v>
      </c>
      <c r="B28" s="23" t="s">
        <v>37</v>
      </c>
      <c r="C28" s="22">
        <v>0</v>
      </c>
      <c r="D28" s="22">
        <v>0</v>
      </c>
      <c r="E28" s="22">
        <v>0</v>
      </c>
      <c r="F28" s="25"/>
    </row>
    <row r="29" spans="1:157" ht="18" customHeight="1" x14ac:dyDescent="0.3">
      <c r="A29" s="1" t="s">
        <v>38</v>
      </c>
      <c r="B29" s="23" t="s">
        <v>39</v>
      </c>
      <c r="C29" s="22">
        <v>115000</v>
      </c>
      <c r="D29" s="22">
        <v>90142.45</v>
      </c>
      <c r="E29" s="31">
        <f>D29/C29</f>
        <v>0.78384739130434777</v>
      </c>
      <c r="F29" s="22">
        <v>115000</v>
      </c>
    </row>
    <row r="30" spans="1:157" x14ac:dyDescent="0.3">
      <c r="A30" s="51">
        <v>42</v>
      </c>
      <c r="B30" s="52" t="s">
        <v>40</v>
      </c>
      <c r="C30" s="22">
        <v>0</v>
      </c>
      <c r="D30" s="22"/>
      <c r="E30" s="22">
        <v>0</v>
      </c>
      <c r="F30" s="32">
        <v>0</v>
      </c>
    </row>
    <row r="31" spans="1:157" x14ac:dyDescent="0.3">
      <c r="A31" s="1" t="s">
        <v>41</v>
      </c>
      <c r="B31" s="23" t="s">
        <v>42</v>
      </c>
      <c r="C31" s="22">
        <v>9000</v>
      </c>
      <c r="D31" s="22">
        <v>10595.7</v>
      </c>
      <c r="E31" s="31">
        <f t="shared" ref="E31:E77" si="1">D31/C31</f>
        <v>1.1773</v>
      </c>
      <c r="F31" s="33">
        <v>11500</v>
      </c>
    </row>
    <row r="32" spans="1:157" s="3" customFormat="1" x14ac:dyDescent="0.3">
      <c r="A32" s="1"/>
      <c r="B32" s="23" t="s">
        <v>43</v>
      </c>
      <c r="C32" s="22">
        <v>900</v>
      </c>
      <c r="D32" s="22">
        <v>1354.4</v>
      </c>
      <c r="E32" s="31">
        <f t="shared" si="1"/>
        <v>1.5048888888888889</v>
      </c>
      <c r="F32" s="33">
        <v>1354.4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</row>
    <row r="33" spans="1:157" x14ac:dyDescent="0.3">
      <c r="A33" s="1" t="s">
        <v>44</v>
      </c>
      <c r="B33" s="23" t="s">
        <v>45</v>
      </c>
      <c r="C33" s="22">
        <v>35000</v>
      </c>
      <c r="D33" s="22">
        <v>21226.61</v>
      </c>
      <c r="E33" s="31">
        <f t="shared" si="1"/>
        <v>0.60647457142857142</v>
      </c>
      <c r="F33" s="33">
        <v>30000</v>
      </c>
    </row>
    <row r="34" spans="1:157" x14ac:dyDescent="0.3">
      <c r="A34" s="1"/>
      <c r="B34" s="23" t="s">
        <v>46</v>
      </c>
      <c r="C34" s="22">
        <v>10000</v>
      </c>
      <c r="D34" s="22">
        <v>6754.06</v>
      </c>
      <c r="E34" s="31">
        <f t="shared" si="1"/>
        <v>0.67540600000000006</v>
      </c>
      <c r="F34" s="33">
        <v>6754.06</v>
      </c>
    </row>
    <row r="35" spans="1:157" x14ac:dyDescent="0.3">
      <c r="A35" s="1" t="s">
        <v>47</v>
      </c>
      <c r="B35" s="23" t="s">
        <v>48</v>
      </c>
      <c r="C35" s="22">
        <v>0</v>
      </c>
      <c r="D35" s="22">
        <v>0</v>
      </c>
      <c r="E35" s="22">
        <v>0</v>
      </c>
      <c r="F35" s="34">
        <v>0</v>
      </c>
    </row>
    <row r="36" spans="1:157" s="3" customFormat="1" x14ac:dyDescent="0.3">
      <c r="A36" s="1" t="s">
        <v>49</v>
      </c>
      <c r="B36" s="23" t="s">
        <v>50</v>
      </c>
      <c r="C36" s="22">
        <v>12500</v>
      </c>
      <c r="D36" s="22">
        <v>14895.4</v>
      </c>
      <c r="E36" s="31">
        <f t="shared" si="1"/>
        <v>1.191632</v>
      </c>
      <c r="F36" s="33">
        <v>21000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</row>
    <row r="37" spans="1:157" x14ac:dyDescent="0.3">
      <c r="A37" s="1"/>
      <c r="B37" s="23" t="s">
        <v>51</v>
      </c>
      <c r="C37" s="22">
        <v>5000</v>
      </c>
      <c r="D37" s="22">
        <v>3740.81</v>
      </c>
      <c r="E37" s="31">
        <f t="shared" si="1"/>
        <v>0.74816199999999999</v>
      </c>
      <c r="F37" s="33">
        <v>3740.81</v>
      </c>
    </row>
    <row r="38" spans="1:157" x14ac:dyDescent="0.3">
      <c r="A38" s="1" t="s">
        <v>52</v>
      </c>
      <c r="B38" s="23" t="s">
        <v>53</v>
      </c>
      <c r="C38" s="22">
        <v>3300</v>
      </c>
      <c r="D38" s="22">
        <v>2637.88</v>
      </c>
      <c r="E38" s="31">
        <f t="shared" si="1"/>
        <v>0.79935757575757582</v>
      </c>
      <c r="F38" s="33">
        <v>3300</v>
      </c>
    </row>
    <row r="39" spans="1:157" x14ac:dyDescent="0.3">
      <c r="A39" s="1" t="s">
        <v>54</v>
      </c>
      <c r="B39" s="23" t="s">
        <v>55</v>
      </c>
      <c r="C39" s="22">
        <v>2500</v>
      </c>
      <c r="D39" s="22">
        <v>3036.98</v>
      </c>
      <c r="E39" s="31">
        <f t="shared" si="1"/>
        <v>1.2147920000000001</v>
      </c>
      <c r="F39" s="33">
        <v>3500</v>
      </c>
    </row>
    <row r="40" spans="1:157" x14ac:dyDescent="0.3">
      <c r="A40" s="1" t="s">
        <v>56</v>
      </c>
      <c r="B40" s="23" t="s">
        <v>57</v>
      </c>
      <c r="C40" s="22">
        <v>500</v>
      </c>
      <c r="D40" s="22">
        <v>283.64999999999998</v>
      </c>
      <c r="E40" s="31">
        <f t="shared" si="1"/>
        <v>0.56729999999999992</v>
      </c>
      <c r="F40" s="33">
        <v>500</v>
      </c>
    </row>
    <row r="41" spans="1:157" s="3" customFormat="1" x14ac:dyDescent="0.3">
      <c r="A41" s="1" t="s">
        <v>58</v>
      </c>
      <c r="B41" s="23" t="s">
        <v>59</v>
      </c>
      <c r="C41" s="22">
        <v>11400</v>
      </c>
      <c r="D41" s="22">
        <v>5567.34</v>
      </c>
      <c r="E41" s="31">
        <f t="shared" si="1"/>
        <v>0.48836315789473683</v>
      </c>
      <c r="F41" s="33">
        <v>11400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</row>
    <row r="42" spans="1:157" s="3" customFormat="1" x14ac:dyDescent="0.3">
      <c r="A42" s="1"/>
      <c r="B42" s="23" t="s">
        <v>60</v>
      </c>
      <c r="C42" s="22">
        <v>2000</v>
      </c>
      <c r="D42" s="22">
        <v>671.25</v>
      </c>
      <c r="E42" s="31">
        <f t="shared" si="1"/>
        <v>0.33562500000000001</v>
      </c>
      <c r="F42" s="34">
        <v>671.25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</row>
    <row r="43" spans="1:157" x14ac:dyDescent="0.3">
      <c r="A43" s="1" t="s">
        <v>61</v>
      </c>
      <c r="B43" s="23" t="s">
        <v>62</v>
      </c>
      <c r="C43" s="22">
        <v>100</v>
      </c>
      <c r="D43" s="22">
        <v>0</v>
      </c>
      <c r="E43" s="22">
        <v>0</v>
      </c>
      <c r="F43" s="33">
        <v>0</v>
      </c>
    </row>
    <row r="44" spans="1:157" s="3" customFormat="1" x14ac:dyDescent="0.3">
      <c r="A44" s="1" t="s">
        <v>63</v>
      </c>
      <c r="B44" s="23" t="s">
        <v>64</v>
      </c>
      <c r="C44" s="22">
        <v>5400</v>
      </c>
      <c r="D44" s="22">
        <v>4500</v>
      </c>
      <c r="E44" s="31">
        <f t="shared" si="1"/>
        <v>0.83333333333333337</v>
      </c>
      <c r="F44" s="33">
        <v>5400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</row>
    <row r="45" spans="1:157" x14ac:dyDescent="0.3">
      <c r="A45" s="1" t="s">
        <v>65</v>
      </c>
      <c r="B45" s="23" t="s">
        <v>66</v>
      </c>
      <c r="C45" s="22">
        <v>800</v>
      </c>
      <c r="D45" s="22">
        <v>1809.29</v>
      </c>
      <c r="E45" s="31">
        <f t="shared" si="1"/>
        <v>2.2616125</v>
      </c>
      <c r="F45" s="33">
        <v>3200</v>
      </c>
    </row>
    <row r="46" spans="1:157" s="3" customFormat="1" x14ac:dyDescent="0.3">
      <c r="A46" s="1" t="s">
        <v>67</v>
      </c>
      <c r="B46" s="23" t="s">
        <v>68</v>
      </c>
      <c r="C46" s="22">
        <v>2400</v>
      </c>
      <c r="D46" s="22">
        <v>1917.57</v>
      </c>
      <c r="E46" s="31">
        <f t="shared" si="1"/>
        <v>0.79898749999999996</v>
      </c>
      <c r="F46" s="33">
        <v>2400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</row>
    <row r="47" spans="1:157" s="3" customFormat="1" x14ac:dyDescent="0.3">
      <c r="A47" s="1"/>
      <c r="B47" s="23" t="s">
        <v>69</v>
      </c>
      <c r="C47" s="22">
        <v>2500</v>
      </c>
      <c r="D47" s="22">
        <v>6488</v>
      </c>
      <c r="E47" s="31">
        <f t="shared" si="1"/>
        <v>2.5952000000000002</v>
      </c>
      <c r="F47" s="33">
        <v>6488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</row>
    <row r="48" spans="1:157" s="3" customFormat="1" x14ac:dyDescent="0.3">
      <c r="A48" s="1" t="s">
        <v>70</v>
      </c>
      <c r="B48" s="23" t="s">
        <v>71</v>
      </c>
      <c r="C48" s="22">
        <v>22000</v>
      </c>
      <c r="D48" s="22">
        <v>19130.72</v>
      </c>
      <c r="E48" s="31">
        <f t="shared" si="1"/>
        <v>0.86957818181818192</v>
      </c>
      <c r="F48" s="33">
        <v>22000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</row>
    <row r="49" spans="1:157" x14ac:dyDescent="0.3">
      <c r="A49" s="1" t="s">
        <v>72</v>
      </c>
      <c r="B49" s="23" t="s">
        <v>73</v>
      </c>
      <c r="C49" s="22">
        <v>21500</v>
      </c>
      <c r="D49" s="22">
        <v>10703.77</v>
      </c>
      <c r="E49" s="31">
        <f t="shared" si="1"/>
        <v>0.49784976744186049</v>
      </c>
      <c r="F49" s="33">
        <v>12500</v>
      </c>
    </row>
    <row r="50" spans="1:157" s="9" customFormat="1" x14ac:dyDescent="0.3">
      <c r="A50" s="3"/>
      <c r="B50" s="23" t="s">
        <v>74</v>
      </c>
      <c r="C50" s="22">
        <v>110000</v>
      </c>
      <c r="D50" s="22">
        <v>175091.16</v>
      </c>
      <c r="E50" s="31">
        <f t="shared" si="1"/>
        <v>1.5917378181818183</v>
      </c>
      <c r="F50" s="33">
        <v>175091.16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</row>
    <row r="51" spans="1:157" x14ac:dyDescent="0.3">
      <c r="A51" s="1" t="s">
        <v>75</v>
      </c>
      <c r="B51" s="23" t="s">
        <v>76</v>
      </c>
      <c r="C51" s="22">
        <v>450</v>
      </c>
      <c r="D51" s="22">
        <v>300</v>
      </c>
      <c r="E51" s="31">
        <f t="shared" si="1"/>
        <v>0.66666666666666663</v>
      </c>
      <c r="F51" s="33">
        <v>300</v>
      </c>
    </row>
    <row r="52" spans="1:157" s="3" customFormat="1" x14ac:dyDescent="0.3">
      <c r="A52" s="1" t="s">
        <v>77</v>
      </c>
      <c r="B52" s="23" t="s">
        <v>78</v>
      </c>
      <c r="C52" s="22">
        <v>30300</v>
      </c>
      <c r="D52" s="22">
        <v>18246.13</v>
      </c>
      <c r="E52" s="31">
        <f t="shared" si="1"/>
        <v>0.60218250825082509</v>
      </c>
      <c r="F52" s="33">
        <v>20000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</row>
    <row r="53" spans="1:157" s="3" customFormat="1" x14ac:dyDescent="0.3">
      <c r="A53" s="1" t="s">
        <v>79</v>
      </c>
      <c r="B53" s="23" t="s">
        <v>80</v>
      </c>
      <c r="C53" s="22">
        <v>20000</v>
      </c>
      <c r="D53" s="22">
        <v>26512.97</v>
      </c>
      <c r="E53" s="31">
        <f t="shared" si="1"/>
        <v>1.3256485</v>
      </c>
      <c r="F53" s="33">
        <v>26512.97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</row>
    <row r="54" spans="1:157" x14ac:dyDescent="0.3">
      <c r="A54" s="1" t="s">
        <v>81</v>
      </c>
      <c r="B54" s="23" t="s">
        <v>82</v>
      </c>
      <c r="C54" s="22">
        <v>2700</v>
      </c>
      <c r="D54" s="22">
        <v>3089.38</v>
      </c>
      <c r="E54" s="31">
        <f t="shared" si="1"/>
        <v>1.1442148148148148</v>
      </c>
      <c r="F54" s="33">
        <v>3200</v>
      </c>
    </row>
    <row r="55" spans="1:157" s="3" customFormat="1" x14ac:dyDescent="0.3">
      <c r="A55" s="1" t="s">
        <v>83</v>
      </c>
      <c r="B55" s="23" t="s">
        <v>84</v>
      </c>
      <c r="C55" s="22">
        <v>5970</v>
      </c>
      <c r="D55" s="22">
        <v>5803.18</v>
      </c>
      <c r="E55" s="31">
        <f t="shared" si="1"/>
        <v>0.97205695142378568</v>
      </c>
      <c r="F55" s="33">
        <v>6700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</row>
    <row r="56" spans="1:157" s="3" customFormat="1" x14ac:dyDescent="0.3">
      <c r="A56" s="1">
        <v>3040</v>
      </c>
      <c r="B56" s="23" t="s">
        <v>85</v>
      </c>
      <c r="C56" s="22">
        <v>2500</v>
      </c>
      <c r="D56" s="22">
        <v>2432</v>
      </c>
      <c r="E56" s="31">
        <f t="shared" si="1"/>
        <v>0.9728</v>
      </c>
      <c r="F56" s="33">
        <v>2432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</row>
    <row r="57" spans="1:157" x14ac:dyDescent="0.3">
      <c r="A57" s="1" t="s">
        <v>86</v>
      </c>
      <c r="B57" s="23" t="s">
        <v>87</v>
      </c>
      <c r="C57" s="22">
        <v>450</v>
      </c>
      <c r="D57" s="22">
        <v>557.45000000000005</v>
      </c>
      <c r="E57" s="31">
        <f t="shared" si="1"/>
        <v>1.238777777777778</v>
      </c>
      <c r="F57" s="33">
        <v>600</v>
      </c>
    </row>
    <row r="58" spans="1:157" x14ac:dyDescent="0.3">
      <c r="A58" s="1" t="s">
        <v>88</v>
      </c>
      <c r="B58" s="23" t="s">
        <v>89</v>
      </c>
      <c r="C58" s="22">
        <v>0</v>
      </c>
      <c r="D58" s="22">
        <v>0</v>
      </c>
      <c r="E58" s="22">
        <v>0</v>
      </c>
      <c r="F58" s="22">
        <v>0</v>
      </c>
    </row>
    <row r="59" spans="1:157" s="3" customFormat="1" x14ac:dyDescent="0.3">
      <c r="B59" s="23" t="s">
        <v>90</v>
      </c>
      <c r="C59" s="22">
        <v>9000</v>
      </c>
      <c r="D59" s="22">
        <v>7360</v>
      </c>
      <c r="E59" s="31">
        <f t="shared" si="1"/>
        <v>0.81777777777777783</v>
      </c>
      <c r="F59" s="33">
        <v>7360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</row>
    <row r="60" spans="1:157" x14ac:dyDescent="0.3">
      <c r="A60" s="1" t="s">
        <v>91</v>
      </c>
      <c r="B60" s="23" t="s">
        <v>92</v>
      </c>
      <c r="C60" s="22">
        <v>250</v>
      </c>
      <c r="D60" s="22">
        <v>24.61</v>
      </c>
      <c r="E60" s="31">
        <f t="shared" si="1"/>
        <v>9.844E-2</v>
      </c>
      <c r="F60" s="33">
        <v>50</v>
      </c>
    </row>
    <row r="61" spans="1:157" x14ac:dyDescent="0.3">
      <c r="A61" s="1" t="s">
        <v>93</v>
      </c>
      <c r="B61" s="23" t="s">
        <v>94</v>
      </c>
      <c r="C61" s="22">
        <v>9500</v>
      </c>
      <c r="D61" s="22">
        <v>9074.81</v>
      </c>
      <c r="E61" s="31">
        <f t="shared" si="1"/>
        <v>0.95524315789473679</v>
      </c>
      <c r="F61" s="33">
        <v>9500</v>
      </c>
    </row>
    <row r="62" spans="1:157" x14ac:dyDescent="0.3">
      <c r="A62" s="1" t="s">
        <v>95</v>
      </c>
      <c r="B62" s="23" t="s">
        <v>96</v>
      </c>
      <c r="C62" s="22">
        <v>5000</v>
      </c>
      <c r="D62" s="22">
        <v>7491.39</v>
      </c>
      <c r="E62" s="31">
        <f t="shared" si="1"/>
        <v>1.498278</v>
      </c>
      <c r="F62" s="33">
        <v>8000</v>
      </c>
    </row>
    <row r="63" spans="1:157" x14ac:dyDescent="0.3">
      <c r="A63" s="1" t="s">
        <v>97</v>
      </c>
      <c r="B63" s="23" t="s">
        <v>98</v>
      </c>
      <c r="C63" s="22">
        <v>500</v>
      </c>
      <c r="D63" s="22">
        <v>500</v>
      </c>
      <c r="E63" s="31">
        <f t="shared" si="1"/>
        <v>1</v>
      </c>
      <c r="F63" s="33">
        <v>500</v>
      </c>
    </row>
    <row r="64" spans="1:157" x14ac:dyDescent="0.3">
      <c r="A64" s="1">
        <v>42597</v>
      </c>
      <c r="B64" s="23" t="s">
        <v>99</v>
      </c>
      <c r="C64" s="22">
        <v>1500</v>
      </c>
      <c r="D64" s="22">
        <v>823.2</v>
      </c>
      <c r="E64" s="31">
        <f t="shared" si="1"/>
        <v>0.54880000000000007</v>
      </c>
      <c r="F64" s="33">
        <v>823.2</v>
      </c>
    </row>
    <row r="65" spans="1:157" x14ac:dyDescent="0.3">
      <c r="A65" s="1" t="s">
        <v>100</v>
      </c>
      <c r="B65" s="23" t="s">
        <v>101</v>
      </c>
      <c r="C65" s="22">
        <v>2500</v>
      </c>
      <c r="D65" s="22">
        <v>1884.64</v>
      </c>
      <c r="E65" s="31">
        <f t="shared" si="1"/>
        <v>0.75385600000000008</v>
      </c>
      <c r="F65" s="33">
        <v>2200</v>
      </c>
    </row>
    <row r="66" spans="1:157" x14ac:dyDescent="0.3">
      <c r="A66" s="1"/>
      <c r="B66" s="23" t="s">
        <v>102</v>
      </c>
      <c r="C66" s="22">
        <v>1000</v>
      </c>
      <c r="D66" s="22">
        <v>550.73</v>
      </c>
      <c r="E66" s="31">
        <f t="shared" si="1"/>
        <v>0.55073000000000005</v>
      </c>
      <c r="F66" s="33">
        <v>550.73</v>
      </c>
    </row>
    <row r="67" spans="1:157" x14ac:dyDescent="0.3">
      <c r="A67" s="1" t="s">
        <v>103</v>
      </c>
      <c r="B67" s="23" t="s">
        <v>104</v>
      </c>
      <c r="C67" s="22">
        <v>0</v>
      </c>
      <c r="D67" s="22">
        <v>0</v>
      </c>
      <c r="E67" s="22">
        <v>0</v>
      </c>
      <c r="F67" s="32">
        <v>0</v>
      </c>
    </row>
    <row r="68" spans="1:157" x14ac:dyDescent="0.3">
      <c r="A68" s="1" t="s">
        <v>105</v>
      </c>
      <c r="B68" s="23" t="s">
        <v>106</v>
      </c>
      <c r="C68" s="22">
        <v>3500</v>
      </c>
      <c r="D68" s="22">
        <v>5546.83</v>
      </c>
      <c r="E68" s="31">
        <f t="shared" si="1"/>
        <v>1.5848085714285713</v>
      </c>
      <c r="F68" s="33">
        <v>6000</v>
      </c>
    </row>
    <row r="69" spans="1:157" x14ac:dyDescent="0.3">
      <c r="A69" s="1" t="s">
        <v>107</v>
      </c>
      <c r="B69" s="23" t="s">
        <v>108</v>
      </c>
      <c r="C69" s="22">
        <v>3000</v>
      </c>
      <c r="D69" s="22">
        <v>2452.65</v>
      </c>
      <c r="E69" s="31">
        <f t="shared" si="1"/>
        <v>0.81755</v>
      </c>
      <c r="F69" s="33">
        <v>3000</v>
      </c>
    </row>
    <row r="70" spans="1:157" s="3" customFormat="1" x14ac:dyDescent="0.3">
      <c r="A70" s="1" t="s">
        <v>109</v>
      </c>
      <c r="B70" s="23" t="s">
        <v>110</v>
      </c>
      <c r="C70" s="22">
        <v>20000</v>
      </c>
      <c r="D70" s="22">
        <v>5854.12</v>
      </c>
      <c r="E70" s="31">
        <f t="shared" si="1"/>
        <v>0.29270600000000002</v>
      </c>
      <c r="F70" s="33">
        <v>15000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</row>
    <row r="71" spans="1:157" x14ac:dyDescent="0.3">
      <c r="A71" s="1" t="s">
        <v>111</v>
      </c>
      <c r="B71" s="23" t="s">
        <v>112</v>
      </c>
      <c r="C71" s="22">
        <v>2500</v>
      </c>
      <c r="D71" s="22">
        <v>2459</v>
      </c>
      <c r="E71" s="31">
        <f t="shared" si="1"/>
        <v>0.98360000000000003</v>
      </c>
      <c r="F71" s="33">
        <v>2459</v>
      </c>
    </row>
    <row r="72" spans="1:157" x14ac:dyDescent="0.3">
      <c r="A72" s="1" t="s">
        <v>113</v>
      </c>
      <c r="B72" s="23" t="s">
        <v>114</v>
      </c>
      <c r="C72" s="22">
        <v>1000</v>
      </c>
      <c r="D72" s="22">
        <v>0</v>
      </c>
      <c r="E72" s="22">
        <v>0</v>
      </c>
      <c r="F72" s="33">
        <v>0</v>
      </c>
    </row>
    <row r="73" spans="1:157" x14ac:dyDescent="0.3">
      <c r="A73" s="1" t="s">
        <v>115</v>
      </c>
      <c r="B73" s="23" t="s">
        <v>116</v>
      </c>
      <c r="C73" s="22">
        <v>19000</v>
      </c>
      <c r="D73" s="22">
        <v>13883.08</v>
      </c>
      <c r="E73" s="31">
        <f t="shared" si="1"/>
        <v>0.73068842105263154</v>
      </c>
      <c r="F73" s="33">
        <v>19000</v>
      </c>
    </row>
    <row r="74" spans="1:157" s="3" customFormat="1" x14ac:dyDescent="0.3">
      <c r="A74" s="1" t="s">
        <v>117</v>
      </c>
      <c r="B74" s="23" t="s">
        <v>118</v>
      </c>
      <c r="C74" s="22">
        <v>2500</v>
      </c>
      <c r="D74" s="22">
        <v>1593.54</v>
      </c>
      <c r="E74" s="31">
        <f t="shared" si="1"/>
        <v>0.63741599999999998</v>
      </c>
      <c r="F74" s="33">
        <v>2500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</row>
    <row r="75" spans="1:157" x14ac:dyDescent="0.3">
      <c r="A75" s="1" t="s">
        <v>119</v>
      </c>
      <c r="B75" s="23" t="s">
        <v>120</v>
      </c>
      <c r="C75" s="22">
        <v>300</v>
      </c>
      <c r="D75" s="22">
        <v>0</v>
      </c>
      <c r="E75" s="31">
        <f t="shared" si="1"/>
        <v>0</v>
      </c>
      <c r="F75" s="32">
        <v>0</v>
      </c>
    </row>
    <row r="76" spans="1:157" x14ac:dyDescent="0.3">
      <c r="A76" s="1">
        <v>44342</v>
      </c>
      <c r="B76" s="23" t="s">
        <v>121</v>
      </c>
      <c r="C76" s="22">
        <v>0</v>
      </c>
      <c r="D76" s="22">
        <v>0</v>
      </c>
      <c r="E76" s="31">
        <v>0</v>
      </c>
      <c r="F76" s="32">
        <v>0</v>
      </c>
    </row>
    <row r="77" spans="1:157" x14ac:dyDescent="0.3">
      <c r="A77" s="1" t="s">
        <v>122</v>
      </c>
      <c r="B77" s="23" t="s">
        <v>123</v>
      </c>
      <c r="C77" s="22">
        <v>4000</v>
      </c>
      <c r="D77" s="22">
        <v>1064</v>
      </c>
      <c r="E77" s="31">
        <f t="shared" si="1"/>
        <v>0.26600000000000001</v>
      </c>
      <c r="F77" s="33">
        <v>3800</v>
      </c>
    </row>
    <row r="78" spans="1:157" x14ac:dyDescent="0.3">
      <c r="A78" s="1" t="s">
        <v>124</v>
      </c>
      <c r="B78" s="23" t="s">
        <v>125</v>
      </c>
      <c r="C78" s="22">
        <v>3981.6842524387812</v>
      </c>
      <c r="D78" s="22">
        <v>0</v>
      </c>
      <c r="E78" s="22">
        <v>0</v>
      </c>
      <c r="F78" s="33">
        <v>3981.68</v>
      </c>
    </row>
    <row r="79" spans="1:157" x14ac:dyDescent="0.3">
      <c r="A79" s="1">
        <v>46211</v>
      </c>
      <c r="B79" s="23" t="s">
        <v>126</v>
      </c>
      <c r="C79" s="22">
        <v>0</v>
      </c>
      <c r="D79" s="22">
        <v>0</v>
      </c>
      <c r="E79" s="22">
        <v>0</v>
      </c>
      <c r="F79" s="32">
        <v>0</v>
      </c>
    </row>
    <row r="80" spans="1:157" s="3" customFormat="1" x14ac:dyDescent="0.3">
      <c r="A80" s="1">
        <v>46221</v>
      </c>
      <c r="B80" s="23" t="s">
        <v>127</v>
      </c>
      <c r="C80" s="22">
        <v>0</v>
      </c>
      <c r="D80" s="22">
        <v>0</v>
      </c>
      <c r="E80" s="22">
        <v>0</v>
      </c>
      <c r="F80" s="33">
        <v>6911.7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</row>
    <row r="81" spans="1:157" x14ac:dyDescent="0.3">
      <c r="A81" s="1">
        <v>4624</v>
      </c>
      <c r="B81" s="23" t="s">
        <v>128</v>
      </c>
      <c r="C81" s="22">
        <v>0</v>
      </c>
      <c r="D81" s="22">
        <v>621.88</v>
      </c>
      <c r="E81" s="22">
        <v>0</v>
      </c>
      <c r="F81" s="33">
        <v>621</v>
      </c>
    </row>
    <row r="82" spans="1:157" x14ac:dyDescent="0.3">
      <c r="A82" s="1"/>
      <c r="B82" s="23" t="s">
        <v>129</v>
      </c>
      <c r="C82" s="22">
        <v>0</v>
      </c>
      <c r="D82" s="22">
        <v>0</v>
      </c>
      <c r="E82" s="22">
        <v>0</v>
      </c>
      <c r="F82" s="22">
        <v>0</v>
      </c>
    </row>
    <row r="83" spans="1:157" s="3" customFormat="1" x14ac:dyDescent="0.3">
      <c r="A83" s="1" t="s">
        <v>35</v>
      </c>
      <c r="B83" s="23" t="s">
        <v>130</v>
      </c>
      <c r="C83" s="36">
        <f>SUM(C29:C82)</f>
        <v>523201.68425243878</v>
      </c>
      <c r="D83" s="36">
        <f>SUM(D29:D82)</f>
        <v>498672.63000000006</v>
      </c>
      <c r="E83" s="70">
        <f>D83/C83</f>
        <v>0.95311740196806449</v>
      </c>
      <c r="F83" s="36">
        <f>SUM(F29:F82)</f>
        <v>587801.96000000008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</row>
    <row r="84" spans="1:157" x14ac:dyDescent="0.3">
      <c r="A84" s="37"/>
      <c r="B84" s="5"/>
      <c r="C84" s="6"/>
      <c r="D84" s="6"/>
      <c r="E84" s="6"/>
      <c r="F84" s="26"/>
    </row>
    <row r="85" spans="1:157" s="9" customFormat="1" x14ac:dyDescent="0.3">
      <c r="A85" s="38"/>
      <c r="B85" s="23" t="s">
        <v>157</v>
      </c>
      <c r="C85" s="22">
        <f>F25-F83</f>
        <v>61525.889999999898</v>
      </c>
      <c r="D85" s="39"/>
      <c r="E85" s="39"/>
      <c r="F85" s="39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</row>
    <row r="86" spans="1:157" x14ac:dyDescent="0.3">
      <c r="A86" s="53"/>
      <c r="B86" s="54"/>
      <c r="C86" s="6"/>
      <c r="D86" s="55"/>
      <c r="E86" s="55"/>
      <c r="F86" s="56"/>
    </row>
    <row r="87" spans="1:157" x14ac:dyDescent="0.3">
      <c r="A87" s="53"/>
      <c r="B87" s="57"/>
      <c r="C87" s="58"/>
      <c r="D87" s="59"/>
      <c r="E87" s="59"/>
      <c r="F87" s="56"/>
    </row>
    <row r="88" spans="1:157" s="61" customFormat="1" x14ac:dyDescent="0.3">
      <c r="A88" s="37"/>
      <c r="B88" s="35" t="s">
        <v>131</v>
      </c>
      <c r="C88" s="71">
        <v>53723.02</v>
      </c>
      <c r="D88" s="55"/>
      <c r="E88" s="55"/>
      <c r="F88" s="60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</row>
    <row r="89" spans="1:157" s="61" customFormat="1" x14ac:dyDescent="0.3">
      <c r="A89" s="37"/>
      <c r="B89" s="35" t="s">
        <v>132</v>
      </c>
      <c r="C89" s="71">
        <v>414050.15</v>
      </c>
      <c r="D89" s="55"/>
      <c r="E89" s="55"/>
      <c r="F89" s="60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</row>
    <row r="90" spans="1:157" s="61" customFormat="1" x14ac:dyDescent="0.3">
      <c r="A90" s="37"/>
      <c r="B90" s="35"/>
      <c r="C90" s="62"/>
      <c r="D90" s="63"/>
      <c r="E90" s="63"/>
      <c r="F90" s="64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</row>
    <row r="91" spans="1:157" x14ac:dyDescent="0.3">
      <c r="A91" s="65"/>
      <c r="B91" s="66"/>
      <c r="C91" s="67"/>
      <c r="D91" s="59"/>
      <c r="E91" s="59"/>
      <c r="F91" s="56"/>
    </row>
    <row r="94" spans="1:157" x14ac:dyDescent="0.3">
      <c r="A94" s="72" t="s">
        <v>163</v>
      </c>
      <c r="D94" s="2"/>
      <c r="E94" s="73"/>
      <c r="F94" s="74"/>
    </row>
    <row r="95" spans="1:157" x14ac:dyDescent="0.3">
      <c r="A95" s="72" t="s">
        <v>162</v>
      </c>
      <c r="D95" s="2"/>
      <c r="E95" s="73"/>
      <c r="F95" s="74"/>
    </row>
    <row r="96" spans="1:157" x14ac:dyDescent="0.3">
      <c r="A96" s="72" t="s">
        <v>161</v>
      </c>
      <c r="D96" s="2"/>
      <c r="E96" s="73"/>
      <c r="F96" s="74"/>
    </row>
    <row r="97" spans="2:6" x14ac:dyDescent="0.3">
      <c r="B97" s="72"/>
      <c r="C97" s="75" t="s">
        <v>158</v>
      </c>
      <c r="D97" s="75"/>
      <c r="E97" s="75"/>
      <c r="F97" s="74"/>
    </row>
    <row r="98" spans="2:6" x14ac:dyDescent="0.3">
      <c r="B98" s="72"/>
      <c r="C98" s="75" t="s">
        <v>159</v>
      </c>
      <c r="D98" s="75"/>
      <c r="E98" s="75"/>
      <c r="F98" s="74"/>
    </row>
    <row r="99" spans="2:6" x14ac:dyDescent="0.3">
      <c r="B99" s="72"/>
      <c r="C99" s="75" t="s">
        <v>160</v>
      </c>
      <c r="D99" s="75"/>
      <c r="E99" s="75"/>
      <c r="F99" s="74"/>
    </row>
    <row r="101" spans="2:6" customFormat="1" x14ac:dyDescent="0.3"/>
    <row r="102" spans="2:6" customFormat="1" x14ac:dyDescent="0.3"/>
    <row r="103" spans="2:6" customFormat="1" x14ac:dyDescent="0.3"/>
    <row r="104" spans="2:6" customFormat="1" x14ac:dyDescent="0.3"/>
    <row r="105" spans="2:6" customFormat="1" x14ac:dyDescent="0.3"/>
    <row r="106" spans="2:6" customFormat="1" x14ac:dyDescent="0.3"/>
    <row r="107" spans="2:6" customFormat="1" x14ac:dyDescent="0.3"/>
    <row r="108" spans="2:6" customFormat="1" x14ac:dyDescent="0.3"/>
    <row r="109" spans="2:6" customFormat="1" x14ac:dyDescent="0.3"/>
    <row r="110" spans="2:6" customFormat="1" x14ac:dyDescent="0.3"/>
    <row r="111" spans="2:6" customFormat="1" x14ac:dyDescent="0.3"/>
    <row r="112" spans="2:6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</sheetData>
  <mergeCells count="9">
    <mergeCell ref="C97:E97"/>
    <mergeCell ref="C98:E98"/>
    <mergeCell ref="C99:E99"/>
    <mergeCell ref="A6:C6"/>
    <mergeCell ref="A1:C1"/>
    <mergeCell ref="A2:C2"/>
    <mergeCell ref="A3:C3"/>
    <mergeCell ref="A4:C4"/>
    <mergeCell ref="A5:C5"/>
  </mergeCells>
  <phoneticPr fontId="12" type="noConversion"/>
  <pageMargins left="0.25" right="0.25" top="0.75" bottom="0.75" header="0.3" footer="0.3"/>
  <pageSetup paperSize="9" scale="73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724C0-32BB-4350-A50C-35CC71EAC306}">
  <dimension ref="A1:N25"/>
  <sheetViews>
    <sheetView workbookViewId="0">
      <selection activeCell="D26" sqref="D26"/>
    </sheetView>
  </sheetViews>
  <sheetFormatPr defaultRowHeight="14.4" x14ac:dyDescent="0.3"/>
  <cols>
    <col min="1" max="1" width="19.109375" customWidth="1"/>
    <col min="2" max="2" width="9.44140625" bestFit="1" customWidth="1"/>
    <col min="3" max="3" width="11" bestFit="1" customWidth="1"/>
    <col min="4" max="4" width="14.33203125" customWidth="1"/>
    <col min="9" max="9" width="11.88671875" customWidth="1"/>
    <col min="11" max="11" width="11" bestFit="1" customWidth="1"/>
    <col min="12" max="12" width="12.6640625" customWidth="1"/>
    <col min="13" max="13" width="11" bestFit="1" customWidth="1"/>
    <col min="14" max="14" width="12" bestFit="1" customWidth="1"/>
  </cols>
  <sheetData>
    <row r="1" spans="1:14" ht="15" thickBot="1" x14ac:dyDescent="0.35">
      <c r="A1" s="80" t="s">
        <v>53</v>
      </c>
      <c r="B1" s="81"/>
      <c r="C1" s="81"/>
      <c r="D1" s="81"/>
      <c r="I1" s="80" t="s">
        <v>133</v>
      </c>
      <c r="J1" s="81"/>
      <c r="K1" s="81"/>
      <c r="L1" s="81"/>
      <c r="M1" s="81"/>
    </row>
    <row r="2" spans="1:14" x14ac:dyDescent="0.3">
      <c r="A2" s="9" t="s">
        <v>134</v>
      </c>
      <c r="B2" s="7">
        <v>93</v>
      </c>
      <c r="C2" t="s">
        <v>135</v>
      </c>
      <c r="I2" s="11" t="s">
        <v>136</v>
      </c>
      <c r="K2" s="7">
        <v>414.76</v>
      </c>
      <c r="L2" t="s">
        <v>135</v>
      </c>
      <c r="M2" s="14">
        <f>K2*2</f>
        <v>829.52</v>
      </c>
    </row>
    <row r="3" spans="1:14" x14ac:dyDescent="0.3">
      <c r="A3" s="9" t="s">
        <v>137</v>
      </c>
      <c r="B3" s="7">
        <v>167</v>
      </c>
      <c r="C3" t="s">
        <v>135</v>
      </c>
      <c r="I3" s="11" t="s">
        <v>138</v>
      </c>
      <c r="M3" s="15">
        <v>4064.38</v>
      </c>
    </row>
    <row r="4" spans="1:14" x14ac:dyDescent="0.3">
      <c r="B4" s="8">
        <f>SUM(B2:B3)</f>
        <v>260</v>
      </c>
      <c r="I4" s="11" t="s">
        <v>139</v>
      </c>
      <c r="K4" s="7">
        <v>110</v>
      </c>
      <c r="L4" t="s">
        <v>135</v>
      </c>
      <c r="M4" s="16">
        <f>K4*2</f>
        <v>220</v>
      </c>
    </row>
    <row r="5" spans="1:14" x14ac:dyDescent="0.3">
      <c r="I5" s="11" t="s">
        <v>140</v>
      </c>
      <c r="K5" s="7">
        <v>530.5</v>
      </c>
      <c r="L5" t="s">
        <v>135</v>
      </c>
      <c r="M5" s="15"/>
    </row>
    <row r="6" spans="1:14" ht="15" thickBot="1" x14ac:dyDescent="0.35">
      <c r="I6" s="11" t="s">
        <v>141</v>
      </c>
      <c r="K6" s="7">
        <v>530.89</v>
      </c>
      <c r="L6" t="s">
        <v>135</v>
      </c>
      <c r="M6" s="16">
        <f>K6*3</f>
        <v>1592.67</v>
      </c>
    </row>
    <row r="7" spans="1:14" ht="15" thickBot="1" x14ac:dyDescent="0.35">
      <c r="K7" s="12">
        <f>SUM(K2:K6)</f>
        <v>1586.15</v>
      </c>
      <c r="L7" s="10" t="s">
        <v>135</v>
      </c>
      <c r="M7" s="13">
        <f>SUM(M2:M6)</f>
        <v>6706.57</v>
      </c>
    </row>
    <row r="9" spans="1:14" x14ac:dyDescent="0.3">
      <c r="A9" s="82" t="s">
        <v>142</v>
      </c>
      <c r="B9" s="82"/>
      <c r="C9" s="82"/>
      <c r="D9" s="82"/>
    </row>
    <row r="10" spans="1:14" x14ac:dyDescent="0.3">
      <c r="A10" s="11" t="s">
        <v>143</v>
      </c>
      <c r="C10" s="7">
        <v>333</v>
      </c>
      <c r="D10" t="s">
        <v>135</v>
      </c>
      <c r="N10" s="7"/>
    </row>
    <row r="11" spans="1:14" x14ac:dyDescent="0.3">
      <c r="A11" s="11" t="s">
        <v>144</v>
      </c>
      <c r="C11" s="17" t="s">
        <v>145</v>
      </c>
    </row>
    <row r="12" spans="1:14" x14ac:dyDescent="0.3">
      <c r="A12" s="11" t="s">
        <v>146</v>
      </c>
      <c r="C12" s="7">
        <v>233</v>
      </c>
    </row>
    <row r="13" spans="1:14" x14ac:dyDescent="0.3">
      <c r="A13" s="11" t="s">
        <v>147</v>
      </c>
      <c r="C13" s="7" t="s">
        <v>145</v>
      </c>
    </row>
    <row r="14" spans="1:14" x14ac:dyDescent="0.3">
      <c r="A14" s="11" t="s">
        <v>148</v>
      </c>
      <c r="C14" s="7">
        <v>5460</v>
      </c>
    </row>
    <row r="15" spans="1:14" x14ac:dyDescent="0.3">
      <c r="A15" s="20" t="s">
        <v>149</v>
      </c>
      <c r="C15" s="7">
        <v>716</v>
      </c>
    </row>
    <row r="16" spans="1:14" ht="15" thickBot="1" x14ac:dyDescent="0.35">
      <c r="A16" s="11" t="s">
        <v>150</v>
      </c>
      <c r="C16" s="7"/>
    </row>
    <row r="17" spans="1:4" ht="15" thickBot="1" x14ac:dyDescent="0.35">
      <c r="C17" s="19">
        <f>SUM(C10:C16)</f>
        <v>6742</v>
      </c>
    </row>
    <row r="20" spans="1:4" x14ac:dyDescent="0.3">
      <c r="A20" s="82" t="s">
        <v>151</v>
      </c>
      <c r="B20" s="82"/>
      <c r="C20" s="82"/>
      <c r="D20" s="82"/>
    </row>
    <row r="21" spans="1:4" x14ac:dyDescent="0.3">
      <c r="A21" t="s">
        <v>152</v>
      </c>
      <c r="B21">
        <v>863</v>
      </c>
      <c r="C21" t="s">
        <v>135</v>
      </c>
      <c r="D21">
        <f>B21*3</f>
        <v>2589</v>
      </c>
    </row>
    <row r="22" spans="1:4" x14ac:dyDescent="0.3">
      <c r="A22" t="s">
        <v>153</v>
      </c>
      <c r="B22" t="s">
        <v>145</v>
      </c>
    </row>
    <row r="23" spans="1:4" x14ac:dyDescent="0.3">
      <c r="A23" t="s">
        <v>154</v>
      </c>
      <c r="B23" t="s">
        <v>145</v>
      </c>
    </row>
    <row r="24" spans="1:4" ht="15" thickBot="1" x14ac:dyDescent="0.35">
      <c r="A24" t="s">
        <v>155</v>
      </c>
      <c r="B24">
        <v>356.35</v>
      </c>
      <c r="C24" t="s">
        <v>135</v>
      </c>
      <c r="D24">
        <f>B24*3</f>
        <v>1069.0500000000002</v>
      </c>
    </row>
    <row r="25" spans="1:4" ht="15" thickBot="1" x14ac:dyDescent="0.35">
      <c r="A25" t="s">
        <v>156</v>
      </c>
      <c r="B25" t="s">
        <v>145</v>
      </c>
      <c r="D25" s="18">
        <f>SUM(D21:D24)</f>
        <v>3658.05</v>
      </c>
    </row>
  </sheetData>
  <mergeCells count="4">
    <mergeCell ref="A1:D1"/>
    <mergeCell ref="A9:D9"/>
    <mergeCell ref="A20:D20"/>
    <mergeCell ref="I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26a85b-0e93-47b4-837e-5362d8baa657">
      <Terms xmlns="http://schemas.microsoft.com/office/infopath/2007/PartnerControls"/>
    </lcf76f155ced4ddcb4097134ff3c332f>
    <TaxCatchAll xmlns="46575160-df62-42ed-bcc3-558deeb9cf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6A54D58B8D94449CFC4FFF2CA40E44" ma:contentTypeVersion="17" ma:contentTypeDescription="Create a new document." ma:contentTypeScope="" ma:versionID="cc255256953e7a63282b6d420dea20f6">
  <xsd:schema xmlns:xsd="http://www.w3.org/2001/XMLSchema" xmlns:xs="http://www.w3.org/2001/XMLSchema" xmlns:p="http://schemas.microsoft.com/office/2006/metadata/properties" xmlns:ns2="fa26a85b-0e93-47b4-837e-5362d8baa657" xmlns:ns3="46575160-df62-42ed-bcc3-558deeb9cf22" targetNamespace="http://schemas.microsoft.com/office/2006/metadata/properties" ma:root="true" ma:fieldsID="0f4481a1f36a010a04558944565772e8" ns2:_="" ns3:_="">
    <xsd:import namespace="fa26a85b-0e93-47b4-837e-5362d8baa657"/>
    <xsd:import namespace="46575160-df62-42ed-bcc3-558deeb9cf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6a85b-0e93-47b4-837e-5362d8baa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02c413f-3928-4a09-b37e-251219d94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75160-df62-42ed-bcc3-558deeb9cf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109b965-0260-4ba5-9047-9d82b2a7bc18}" ma:internalName="TaxCatchAll" ma:showField="CatchAllData" ma:web="46575160-df62-42ed-bcc3-558deeb9c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8F3E1E-0BD4-432A-BECF-890F4EC0CE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6C1EE1-3F2B-4A46-94CF-44380247337C}">
  <ds:schemaRefs>
    <ds:schemaRef ds:uri="http://schemas.microsoft.com/office/2006/metadata/properties"/>
    <ds:schemaRef ds:uri="http://schemas.microsoft.com/office/infopath/2007/PartnerControls"/>
    <ds:schemaRef ds:uri="fa26a85b-0e93-47b4-837e-5362d8baa657"/>
    <ds:schemaRef ds:uri="46575160-df62-42ed-bcc3-558deeb9cf22"/>
  </ds:schemaRefs>
</ds:datastoreItem>
</file>

<file path=customXml/itemProps3.xml><?xml version="1.0" encoding="utf-8"?>
<ds:datastoreItem xmlns:ds="http://schemas.openxmlformats.org/officeDocument/2006/customXml" ds:itemID="{1C534D47-756D-4CBF-8EB6-9A15C201A7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26a85b-0e93-47b4-837e-5362d8baa657"/>
    <ds:schemaRef ds:uri="46575160-df62-42ed-bcc3-558deeb9c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REBALANS PRORAČUNA 2024</vt:lpstr>
      <vt:lpstr>List1</vt:lpstr>
      <vt:lpstr>'REBALANS PRORAČUNA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2024-12-11T08:31:01Z</cp:lastPrinted>
  <dcterms:created xsi:type="dcterms:W3CDTF">2020-10-21T07:30:58Z</dcterms:created>
  <dcterms:modified xsi:type="dcterms:W3CDTF">2024-12-19T08:07:25Z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0x0101008B6A54D58B8D94449CFC4FFF2CA40E44</vt:lpwstr>
  </property>
  <property fmtid="{D5CDD505-2E9C-101B-9397-08002B2CF9AE}" pid="3" name="MediaServiceImageTags">
    <vt:lpwstr/>
  </property>
</Properties>
</file>